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Usuario\Documents\2026\ARANCELES\"/>
    </mc:Choice>
  </mc:AlternateContent>
  <xr:revisionPtr revIDLastSave="0" documentId="13_ncr:1_{D34D66C8-E034-4638-9617-4D571703D9C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7" i="1" l="1"/>
  <c r="E17" i="1"/>
  <c r="D17" i="1"/>
  <c r="C17" i="1"/>
  <c r="B17" i="1"/>
  <c r="F13" i="1"/>
  <c r="E13" i="1"/>
  <c r="D13" i="1"/>
  <c r="C13" i="1"/>
  <c r="B13" i="1"/>
  <c r="A13" i="1"/>
  <c r="G9" i="1"/>
  <c r="E9" i="1"/>
  <c r="D9" i="1"/>
  <c r="C9" i="1"/>
  <c r="B9" i="1"/>
  <c r="A9" i="1"/>
  <c r="G5" i="1"/>
  <c r="F5" i="1"/>
  <c r="E5" i="1"/>
  <c r="D5" i="1"/>
  <c r="C5" i="1"/>
  <c r="B5" i="1"/>
  <c r="A5" i="1"/>
</calcChain>
</file>

<file path=xl/sharedStrings.xml><?xml version="1.0" encoding="utf-8"?>
<sst xmlns="http://schemas.openxmlformats.org/spreadsheetml/2006/main" count="33" uniqueCount="24">
  <si>
    <t xml:space="preserve">DIVISIÓN DE HONOR y A1 </t>
  </si>
  <si>
    <t>Mayores</t>
  </si>
  <si>
    <t>Sub 21</t>
  </si>
  <si>
    <t>Sub 18</t>
  </si>
  <si>
    <t>Sub 16</t>
  </si>
  <si>
    <t xml:space="preserve">Sub 14 </t>
  </si>
  <si>
    <t>Sub 13</t>
  </si>
  <si>
    <t>Sub 12</t>
  </si>
  <si>
    <t xml:space="preserve">A2 y A3 </t>
  </si>
  <si>
    <t>DIVISIONAL C</t>
  </si>
  <si>
    <t>ÚNICO</t>
  </si>
  <si>
    <t>VIÁTICOS</t>
  </si>
  <si>
    <t>30 a 50 km</t>
  </si>
  <si>
    <t>51 a 90 km</t>
  </si>
  <si>
    <t>91 a 120 km</t>
  </si>
  <si>
    <t>121 a 180 km</t>
  </si>
  <si>
    <t>mas de 180 km</t>
  </si>
  <si>
    <t>ABIERTOS</t>
  </si>
  <si>
    <t>Mayores y Maxi</t>
  </si>
  <si>
    <t>Sub 14 / 13</t>
  </si>
  <si>
    <r>
      <t xml:space="preserve">*Valores expresados por partido, </t>
    </r>
    <r>
      <rPr>
        <b/>
        <sz val="11"/>
        <color theme="1"/>
        <rFont val="Calibri"/>
        <family val="2"/>
        <scheme val="minor"/>
      </rPr>
      <t>por árbitro</t>
    </r>
    <r>
      <rPr>
        <sz val="11"/>
        <rFont val="Calibri"/>
        <family val="2"/>
      </rPr>
      <t>. *Partidos de tira programados sueltos se abona un 40'% extra a cada árbitro.</t>
    </r>
  </si>
  <si>
    <t>TABLA DE ARANCELES ARBITRAJES - DESDE EL 03/08 AL 03/12-2026</t>
  </si>
  <si>
    <t xml:space="preserve">Encargado de arbitraje </t>
  </si>
  <si>
    <t>132000 por dia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</si>
</sst>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9" x14ac:knownFonts="1">
    <font>
      <sz val="11"/>
      <name val="Calibri"/>
    </font>
    <font>
      <sz val="12"/>
      <color rgb="FF000000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theme="0" tint="-0.34998626667073579"/>
      <name val="Calibri"/>
      <family val="2"/>
    </font>
    <font>
      <b/>
      <sz val="1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FDE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34998626667073579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3" fontId="2" fillId="0" borderId="0" applyFont="0" applyFill="0" applyBorder="0" applyAlignment="0" applyProtection="0"/>
  </cellStyleXfs>
  <cellXfs count="56">
    <xf numFmtId="0" fontId="0" fillId="0" borderId="0" xfId="0">
      <alignment vertical="center"/>
    </xf>
    <xf numFmtId="0" fontId="1" fillId="0" borderId="0" xfId="0" applyFont="1" applyAlignment="1">
      <alignment horizontal="center"/>
    </xf>
    <xf numFmtId="0" fontId="0" fillId="0" borderId="0" xfId="0" applyAlignment="1"/>
    <xf numFmtId="0" fontId="0" fillId="0" borderId="0" xfId="0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0" fillId="0" borderId="0" xfId="0" applyAlignment="1">
      <alignment horizontal="center" vertical="top" wrapText="1"/>
    </xf>
    <xf numFmtId="1" fontId="3" fillId="5" borderId="3" xfId="1" applyNumberFormat="1" applyFont="1" applyFill="1" applyBorder="1" applyAlignment="1">
      <alignment horizontal="center"/>
    </xf>
    <xf numFmtId="1" fontId="3" fillId="5" borderId="4" xfId="1" applyNumberFormat="1" applyFont="1" applyFill="1" applyBorder="1" applyAlignment="1">
      <alignment horizontal="center"/>
    </xf>
    <xf numFmtId="1" fontId="3" fillId="5" borderId="8" xfId="1" applyNumberFormat="1" applyFont="1" applyFill="1" applyBorder="1" applyAlignment="1">
      <alignment horizontal="center"/>
    </xf>
    <xf numFmtId="43" fontId="0" fillId="0" borderId="0" xfId="1" applyFont="1"/>
    <xf numFmtId="0" fontId="3" fillId="0" borderId="0" xfId="0" applyFont="1" applyAlignment="1"/>
    <xf numFmtId="0" fontId="3" fillId="4" borderId="5" xfId="0" applyFont="1" applyFill="1" applyBorder="1" applyAlignment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" fontId="3" fillId="5" borderId="0" xfId="1" applyNumberFormat="1" applyFont="1" applyFill="1" applyBorder="1" applyAlignment="1">
      <alignment horizontal="center"/>
    </xf>
    <xf numFmtId="1" fontId="3" fillId="5" borderId="9" xfId="1" applyNumberFormat="1" applyFont="1" applyFill="1" applyBorder="1" applyAlignment="1">
      <alignment horizontal="center"/>
    </xf>
    <xf numFmtId="164" fontId="0" fillId="0" borderId="0" xfId="1" applyNumberFormat="1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19" xfId="0" applyFont="1" applyBorder="1" applyAlignment="1">
      <alignment horizontal="center" wrapText="1"/>
    </xf>
    <xf numFmtId="1" fontId="0" fillId="0" borderId="20" xfId="0" applyNumberForma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9" fontId="0" fillId="0" borderId="20" xfId="0" applyNumberForma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164" fontId="3" fillId="5" borderId="0" xfId="1" applyNumberFormat="1" applyFont="1" applyFill="1" applyBorder="1" applyAlignment="1">
      <alignment horizontal="center"/>
    </xf>
    <xf numFmtId="164" fontId="0" fillId="0" borderId="0" xfId="1" applyNumberFormat="1" applyFont="1"/>
    <xf numFmtId="9" fontId="0" fillId="0" borderId="0" xfId="0" applyNumberFormat="1" applyAlignment="1">
      <alignment horizontal="center"/>
    </xf>
    <xf numFmtId="0" fontId="3" fillId="0" borderId="0" xfId="0" applyFont="1" applyAlignment="1">
      <alignment wrapText="1"/>
    </xf>
    <xf numFmtId="1" fontId="0" fillId="0" borderId="0" xfId="0" applyNumberForma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1" fontId="3" fillId="5" borderId="3" xfId="0" applyNumberFormat="1" applyFont="1" applyFill="1" applyBorder="1" applyAlignment="1">
      <alignment horizontal="center"/>
    </xf>
    <xf numFmtId="1" fontId="3" fillId="5" borderId="4" xfId="0" applyNumberFormat="1" applyFont="1" applyFill="1" applyBorder="1" applyAlignment="1">
      <alignment horizontal="center"/>
    </xf>
    <xf numFmtId="1" fontId="3" fillId="5" borderId="8" xfId="0" applyNumberFormat="1" applyFont="1" applyFill="1" applyBorder="1" applyAlignment="1">
      <alignment horizontal="center"/>
    </xf>
    <xf numFmtId="1" fontId="3" fillId="5" borderId="0" xfId="0" applyNumberFormat="1" applyFont="1" applyFill="1" applyAlignment="1">
      <alignment horizontal="center"/>
    </xf>
    <xf numFmtId="9" fontId="7" fillId="7" borderId="0" xfId="0" applyNumberFormat="1" applyFont="1" applyFill="1" applyAlignment="1"/>
    <xf numFmtId="0" fontId="3" fillId="2" borderId="13" xfId="0" applyFont="1" applyFill="1" applyBorder="1" applyAlignment="1">
      <alignment horizontal="center" wrapText="1"/>
    </xf>
    <xf numFmtId="0" fontId="3" fillId="2" borderId="14" xfId="0" applyFont="1" applyFill="1" applyBorder="1" applyAlignment="1">
      <alignment horizontal="center" wrapText="1"/>
    </xf>
    <xf numFmtId="0" fontId="3" fillId="2" borderId="15" xfId="0" applyFont="1" applyFill="1" applyBorder="1" applyAlignment="1">
      <alignment horizontal="center" wrapText="1"/>
    </xf>
    <xf numFmtId="17" fontId="4" fillId="3" borderId="0" xfId="0" applyNumberFormat="1" applyFont="1" applyFill="1" applyAlignment="1">
      <alignment horizontal="center"/>
    </xf>
    <xf numFmtId="0" fontId="3" fillId="4" borderId="16" xfId="0" applyFont="1" applyFill="1" applyBorder="1" applyAlignment="1">
      <alignment horizontal="center"/>
    </xf>
    <xf numFmtId="0" fontId="3" fillId="4" borderId="17" xfId="0" applyFont="1" applyFill="1" applyBorder="1" applyAlignment="1">
      <alignment horizontal="center"/>
    </xf>
    <xf numFmtId="0" fontId="3" fillId="4" borderId="18" xfId="0" applyFont="1" applyFill="1" applyBorder="1" applyAlignment="1">
      <alignment horizontal="center"/>
    </xf>
    <xf numFmtId="0" fontId="0" fillId="0" borderId="0" xfId="0" applyAlignment="1">
      <alignment horizontal="center" vertical="top" wrapText="1"/>
    </xf>
    <xf numFmtId="0" fontId="3" fillId="4" borderId="10" xfId="0" applyFont="1" applyFill="1" applyBorder="1" applyAlignment="1">
      <alignment horizontal="center"/>
    </xf>
    <xf numFmtId="0" fontId="3" fillId="4" borderId="11" xfId="0" applyFont="1" applyFill="1" applyBorder="1" applyAlignment="1">
      <alignment horizontal="center"/>
    </xf>
    <xf numFmtId="0" fontId="3" fillId="4" borderId="12" xfId="0" applyFont="1" applyFill="1" applyBorder="1" applyAlignment="1">
      <alignment horizontal="center"/>
    </xf>
    <xf numFmtId="0" fontId="0" fillId="6" borderId="13" xfId="0" applyFill="1" applyBorder="1" applyAlignment="1">
      <alignment horizontal="center"/>
    </xf>
    <xf numFmtId="0" fontId="0" fillId="6" borderId="14" xfId="0" applyFill="1" applyBorder="1" applyAlignment="1">
      <alignment horizontal="center"/>
    </xf>
    <xf numFmtId="0" fontId="0" fillId="6" borderId="15" xfId="0" applyFill="1" applyBorder="1" applyAlignment="1">
      <alignment horizontal="center"/>
    </xf>
    <xf numFmtId="0" fontId="8" fillId="0" borderId="0" xfId="0" applyFont="1">
      <alignment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www.wps.cn/officeDocument/2020/cellImage" Target="NUL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"/>
  <sheetViews>
    <sheetView tabSelected="1" topLeftCell="A6" zoomScale="122" workbookViewId="0">
      <selection activeCell="I17" sqref="I17"/>
    </sheetView>
  </sheetViews>
  <sheetFormatPr baseColWidth="10" defaultColWidth="10" defaultRowHeight="15" x14ac:dyDescent="0.25"/>
  <cols>
    <col min="1" max="1" width="12.85546875" bestFit="1" customWidth="1"/>
    <col min="2" max="2" width="13.140625" customWidth="1"/>
    <col min="7" max="7" width="13.42578125" customWidth="1"/>
    <col min="8" max="8" width="27.7109375" customWidth="1"/>
  </cols>
  <sheetData>
    <row r="1" spans="1:9" ht="18.75" x14ac:dyDescent="0.3">
      <c r="A1" s="44" t="s">
        <v>21</v>
      </c>
      <c r="B1" s="44"/>
      <c r="C1" s="44"/>
      <c r="D1" s="44"/>
      <c r="E1" s="44"/>
      <c r="F1" s="44"/>
      <c r="G1" s="44"/>
      <c r="H1" s="44"/>
      <c r="I1" s="1"/>
    </row>
    <row r="2" spans="1:9" ht="16.5" thickBot="1" x14ac:dyDescent="0.3">
      <c r="A2" s="40">
        <v>0.1</v>
      </c>
      <c r="B2" s="2"/>
      <c r="C2" s="2"/>
      <c r="D2" s="2"/>
      <c r="E2" s="2"/>
      <c r="F2" s="2"/>
      <c r="G2" s="2"/>
      <c r="H2" s="2"/>
      <c r="I2" s="1"/>
    </row>
    <row r="3" spans="1:9" ht="16.5" thickBot="1" x14ac:dyDescent="0.3">
      <c r="A3" s="45" t="s">
        <v>0</v>
      </c>
      <c r="B3" s="46"/>
      <c r="C3" s="46"/>
      <c r="D3" s="46"/>
      <c r="E3" s="46"/>
      <c r="F3" s="46"/>
      <c r="G3" s="47"/>
      <c r="H3" s="3"/>
      <c r="I3" s="1"/>
    </row>
    <row r="4" spans="1:9" ht="15.75" customHeight="1" x14ac:dyDescent="0.25">
      <c r="A4" s="4" t="s">
        <v>1</v>
      </c>
      <c r="B4" s="5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6" t="s">
        <v>7</v>
      </c>
      <c r="H4" s="48" t="s">
        <v>20</v>
      </c>
      <c r="I4" s="1"/>
    </row>
    <row r="5" spans="1:9" ht="16.5" thickBot="1" x14ac:dyDescent="0.3">
      <c r="A5" s="8">
        <f>35000*(1+A2)</f>
        <v>38500</v>
      </c>
      <c r="B5" s="9">
        <f>27999.9965*(1+A2)</f>
        <v>30799.996150000003</v>
      </c>
      <c r="C5" s="9">
        <f>24499.9969375*(1+A2)</f>
        <v>26949.996631250004</v>
      </c>
      <c r="D5" s="9">
        <f>20999.997375*(1+A2)</f>
        <v>23099.997112500001</v>
      </c>
      <c r="E5" s="9">
        <f>17499.9978125*(1+A2)</f>
        <v>19249.997593750002</v>
      </c>
      <c r="F5" s="9">
        <f>17499.9978125*(1+A2)</f>
        <v>19249.997593750002</v>
      </c>
      <c r="G5" s="10">
        <f>13999.99825*(1+A2)</f>
        <v>15399.998075000001</v>
      </c>
      <c r="H5" s="48"/>
      <c r="I5" s="1"/>
    </row>
    <row r="6" spans="1:9" ht="15.75" thickBot="1" x14ac:dyDescent="0.3">
      <c r="A6" s="2"/>
      <c r="B6" s="2"/>
      <c r="C6" s="2"/>
      <c r="D6" s="11"/>
      <c r="E6" s="3"/>
      <c r="F6" s="3"/>
      <c r="G6" s="3"/>
      <c r="H6" s="48"/>
    </row>
    <row r="7" spans="1:9" x14ac:dyDescent="0.25">
      <c r="A7" s="49" t="s">
        <v>8</v>
      </c>
      <c r="B7" s="50"/>
      <c r="C7" s="50"/>
      <c r="D7" s="50"/>
      <c r="E7" s="51"/>
      <c r="F7" s="12"/>
      <c r="G7" s="13" t="s">
        <v>9</v>
      </c>
      <c r="H7" s="48"/>
    </row>
    <row r="8" spans="1:9" x14ac:dyDescent="0.25">
      <c r="A8" s="14" t="s">
        <v>1</v>
      </c>
      <c r="B8" s="15" t="s">
        <v>2</v>
      </c>
      <c r="C8" s="15" t="s">
        <v>3</v>
      </c>
      <c r="D8" s="15" t="s">
        <v>4</v>
      </c>
      <c r="E8" s="16" t="s">
        <v>5</v>
      </c>
      <c r="F8" s="2"/>
      <c r="G8" s="17" t="s">
        <v>10</v>
      </c>
      <c r="H8" s="7"/>
    </row>
    <row r="9" spans="1:9" ht="15.75" thickBot="1" x14ac:dyDescent="0.3">
      <c r="A9" s="8">
        <f>31250*(1+A2)</f>
        <v>34375</v>
      </c>
      <c r="B9" s="9">
        <f>25000*(1+A2)</f>
        <v>27500.000000000004</v>
      </c>
      <c r="C9" s="9">
        <f>21900*(1+A2)</f>
        <v>24090.000000000004</v>
      </c>
      <c r="D9" s="9">
        <f>18800*(1+A2)</f>
        <v>20680</v>
      </c>
      <c r="E9" s="10">
        <f>15650*(1+A2)</f>
        <v>17215</v>
      </c>
      <c r="F9" s="18"/>
      <c r="G9" s="19">
        <f>25000*(1+A2)</f>
        <v>27500.000000000004</v>
      </c>
      <c r="H9" s="20"/>
    </row>
    <row r="10" spans="1:9" ht="15.75" thickBot="1" x14ac:dyDescent="0.3">
      <c r="A10" s="2"/>
      <c r="B10" s="2"/>
      <c r="C10" s="2"/>
      <c r="D10" s="2"/>
      <c r="E10" s="2"/>
      <c r="F10" s="21"/>
    </row>
    <row r="11" spans="1:9" ht="15.75" thickBot="1" x14ac:dyDescent="0.3">
      <c r="A11" s="52" t="s">
        <v>17</v>
      </c>
      <c r="B11" s="53"/>
      <c r="C11" s="53"/>
      <c r="D11" s="53"/>
      <c r="E11" s="53"/>
      <c r="F11" s="54"/>
      <c r="G11" s="2"/>
      <c r="H11" s="2"/>
    </row>
    <row r="12" spans="1:9" ht="30" x14ac:dyDescent="0.25">
      <c r="A12" s="22" t="s">
        <v>18</v>
      </c>
      <c r="B12" s="23" t="s">
        <v>2</v>
      </c>
      <c r="C12" s="24" t="s">
        <v>3</v>
      </c>
      <c r="D12" s="25" t="s">
        <v>4</v>
      </c>
      <c r="E12" s="24" t="s">
        <v>19</v>
      </c>
      <c r="F12" s="26" t="s">
        <v>7</v>
      </c>
      <c r="G12" s="2"/>
      <c r="H12" s="2"/>
    </row>
    <row r="13" spans="1:9" ht="15.75" thickBot="1" x14ac:dyDescent="0.3">
      <c r="A13" s="8">
        <f>24500*(1+A2)</f>
        <v>26950.000000000004</v>
      </c>
      <c r="B13" s="9">
        <f>19600*(1+A2)</f>
        <v>21560</v>
      </c>
      <c r="C13" s="9">
        <f>17150*(1+A2)</f>
        <v>18865</v>
      </c>
      <c r="D13" s="9">
        <f>15750*(1+A2)</f>
        <v>17325</v>
      </c>
      <c r="E13" s="9">
        <f>14000*(1+A2)</f>
        <v>15400.000000000002</v>
      </c>
      <c r="F13" s="10">
        <f>14000*(1+A2)</f>
        <v>15400.000000000002</v>
      </c>
      <c r="G13" s="27"/>
      <c r="H13" s="28"/>
    </row>
    <row r="14" spans="1:9" ht="15.75" thickBot="1" x14ac:dyDescent="0.3">
      <c r="A14" s="2"/>
      <c r="B14" s="2"/>
      <c r="C14" s="2"/>
      <c r="D14" s="2"/>
      <c r="E14" s="2"/>
      <c r="F14" s="29"/>
      <c r="G14" s="29"/>
      <c r="H14" s="2"/>
    </row>
    <row r="15" spans="1:9" ht="15.75" thickBot="1" x14ac:dyDescent="0.3">
      <c r="A15" s="30"/>
      <c r="B15" s="41" t="s">
        <v>11</v>
      </c>
      <c r="C15" s="42"/>
      <c r="D15" s="42"/>
      <c r="E15" s="42"/>
      <c r="F15" s="43"/>
      <c r="G15" s="31"/>
      <c r="H15" s="2"/>
    </row>
    <row r="16" spans="1:9" ht="30" x14ac:dyDescent="0.25">
      <c r="A16" s="32"/>
      <c r="B16" s="33" t="s">
        <v>12</v>
      </c>
      <c r="C16" s="34" t="s">
        <v>13</v>
      </c>
      <c r="D16" s="34" t="s">
        <v>14</v>
      </c>
      <c r="E16" s="34" t="s">
        <v>15</v>
      </c>
      <c r="F16" s="35" t="s">
        <v>16</v>
      </c>
      <c r="G16" s="2"/>
      <c r="H16" s="2"/>
    </row>
    <row r="17" spans="1:8" ht="15.75" thickBot="1" x14ac:dyDescent="0.3">
      <c r="A17" s="2"/>
      <c r="B17" s="36">
        <f>13750*(1+A2)</f>
        <v>15125.000000000002</v>
      </c>
      <c r="C17" s="37">
        <f>17200*(1+A2)</f>
        <v>18920</v>
      </c>
      <c r="D17" s="37">
        <f>20650*(1+A2)</f>
        <v>22715.000000000004</v>
      </c>
      <c r="E17" s="37">
        <f>25800*(1+A2)</f>
        <v>28380.000000000004</v>
      </c>
      <c r="F17" s="38">
        <f>31000*(1+A2)</f>
        <v>34100</v>
      </c>
      <c r="G17" s="39"/>
      <c r="H17" s="39"/>
    </row>
    <row r="19" spans="1:8" x14ac:dyDescent="0.25">
      <c r="A19" s="55" t="s">
        <v>22</v>
      </c>
      <c r="B19" s="55"/>
      <c r="C19" s="55" t="s">
        <v>23</v>
      </c>
      <c r="D19" s="55"/>
    </row>
  </sheetData>
  <mergeCells count="6">
    <mergeCell ref="B15:F15"/>
    <mergeCell ref="A1:H1"/>
    <mergeCell ref="A3:G3"/>
    <mergeCell ref="H4:H7"/>
    <mergeCell ref="A7:E7"/>
    <mergeCell ref="A11:F11"/>
  </mergeCells>
  <pageMargins left="0.25" right="0.25" top="0.75" bottom="0.75" header="0.3" footer="0.3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Claudia Granero</cp:lastModifiedBy>
  <cp:lastPrinted>2026-03-19T18:32:09Z</cp:lastPrinted>
  <dcterms:created xsi:type="dcterms:W3CDTF">2025-03-15T02:31:27Z</dcterms:created>
  <dcterms:modified xsi:type="dcterms:W3CDTF">2026-07-27T22:33:15Z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3db085d588734c3384c4fa937b060cc5</vt:lpwstr>
  </property>
</Properties>
</file>